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75" windowWidth="11760" windowHeight="6750" activeTab="0"/>
  </bookViews>
  <sheets>
    <sheet name="세입예산" sheetId="1" r:id="rId1"/>
    <sheet name="세출예산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<sst xmlns="http://schemas.openxmlformats.org/spreadsheetml/2006/main" count="59" uniqueCount="54">
  <si>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관</t>
  </si>
  <si>
    <t>항</t>
  </si>
  <si>
    <t>목</t>
  </si>
  <si>
    <t>소계</t>
  </si>
  <si>
    <t>사무비</t>
  </si>
  <si>
    <t>인건비</t>
  </si>
  <si>
    <t>업무추진</t>
  </si>
  <si>
    <t>운영비</t>
  </si>
  <si>
    <t>사업비</t>
  </si>
  <si>
    <t>재산조성비</t>
  </si>
  <si>
    <t>법인</t>
  </si>
  <si>
    <t>법인사무국</t>
  </si>
  <si>
    <t>풍납종합사회복지관</t>
  </si>
  <si>
    <t>성모공동체</t>
  </si>
  <si>
    <t>총계</t>
  </si>
  <si>
    <t>송파시각장애인축구장</t>
  </si>
  <si>
    <t>별첨2</t>
  </si>
  <si>
    <t>(단위:천원)</t>
  </si>
  <si>
    <t>예비비</t>
  </si>
  <si>
    <t>관</t>
  </si>
  <si>
    <t>항</t>
  </si>
  <si>
    <t>목</t>
  </si>
  <si>
    <t>소계</t>
  </si>
  <si>
    <t>법인전입금</t>
  </si>
  <si>
    <t>기타수입</t>
  </si>
  <si>
    <t>잡수입</t>
  </si>
  <si>
    <t>전년도이월금</t>
  </si>
  <si>
    <t>기부금</t>
  </si>
  <si>
    <t>총계</t>
  </si>
  <si>
    <t>법인</t>
  </si>
  <si>
    <t>법인사무국</t>
  </si>
  <si>
    <t>송파시각장애인축구장</t>
  </si>
  <si>
    <t>풍납종합사회복지관</t>
  </si>
  <si>
    <t>성모공동체</t>
  </si>
  <si>
    <t>풍납노인무료급식</t>
  </si>
  <si>
    <t>풍납노인무료급식</t>
  </si>
  <si>
    <t>송파인성장애인복지관</t>
  </si>
  <si>
    <t>차입금</t>
  </si>
  <si>
    <t>차입금상환</t>
  </si>
  <si>
    <t>송파시각장애인정보문화센터</t>
  </si>
  <si>
    <t>송파구장애인운전연습장</t>
  </si>
  <si>
    <t>송파시각장애인정보문화센터</t>
  </si>
  <si>
    <r>
      <t>잡지출</t>
    </r>
    <r>
      <rPr>
        <sz val="11"/>
        <rFont val="돋움"/>
        <family val="3"/>
      </rPr>
      <t xml:space="preserve">     </t>
    </r>
    <r>
      <rPr>
        <sz val="11"/>
        <rFont val="돋움"/>
        <family val="3"/>
      </rPr>
      <t>(반환금</t>
    </r>
    <r>
      <rPr>
        <sz val="11"/>
        <rFont val="돋움"/>
        <family val="3"/>
      </rPr>
      <t>)</t>
    </r>
  </si>
  <si>
    <t>경상보조금    (자본보조금)    (기타보조금)</t>
  </si>
  <si>
    <t>풍납데이케어센터</t>
  </si>
  <si>
    <t>풍납데이케어센터</t>
  </si>
  <si>
    <t>사업,기타수입
(재산수입)</t>
  </si>
  <si>
    <t>다산하늘센터</t>
  </si>
  <si>
    <t>2015년도 사회복지법인 다산복지재단 세입예산서(안)</t>
  </si>
  <si>
    <t>2015년 세입예산서(안)</t>
  </si>
  <si>
    <t>2015년도 사회복지법인 다산복지재단  세출예산서(안)</t>
  </si>
  <si>
    <r>
      <t>2015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세출예산서</t>
    </r>
    <r>
      <rPr>
        <sz val="11"/>
        <rFont val="돋움"/>
        <family val="3"/>
      </rPr>
      <t>(안)</t>
    </r>
  </si>
  <si>
    <t>송파어우러기</t>
  </si>
  <si>
    <t>송파어우러기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</si>
</sst>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 "/>
    <numFmt numFmtId="183" formatCode="0_ "/>
    <numFmt numFmtId="184" formatCode="#,###,###"/>
  </numFmts>
  <fonts count="43">
    <font>
      <sz val="11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b/>
      <sz val="20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41" fontId="4" fillId="0" borderId="10" xfId="48" applyFont="1" applyBorder="1" applyAlignment="1">
      <alignment horizontal="center" vertical="center"/>
    </xf>
    <xf numFmtId="41" fontId="4" fillId="0" borderId="11" xfId="48" applyFont="1" applyBorder="1" applyAlignment="1">
      <alignment horizontal="center" vertical="center"/>
    </xf>
    <xf numFmtId="41" fontId="4" fillId="0" borderId="12" xfId="48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41" fontId="4" fillId="0" borderId="14" xfId="48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41" fontId="4" fillId="0" borderId="15" xfId="48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41" fontId="4" fillId="0" borderId="17" xfId="48" applyFont="1" applyBorder="1" applyAlignment="1">
      <alignment horizontal="right" vertical="center"/>
    </xf>
    <xf numFmtId="41" fontId="5" fillId="0" borderId="14" xfId="48" applyFont="1" applyBorder="1" applyAlignment="1">
      <alignment horizontal="right" vertical="center" shrinkToFit="1"/>
    </xf>
    <xf numFmtId="41" fontId="5" fillId="0" borderId="15" xfId="48" applyFont="1" applyBorder="1" applyAlignment="1">
      <alignment horizontal="right" vertical="center" shrinkToFit="1"/>
    </xf>
    <xf numFmtId="41" fontId="5" fillId="0" borderId="17" xfId="48" applyFont="1" applyBorder="1" applyAlignment="1">
      <alignment horizontal="right" vertical="center" shrinkToFit="1"/>
    </xf>
    <xf numFmtId="41" fontId="5" fillId="0" borderId="18" xfId="48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41" fontId="0" fillId="0" borderId="0" xfId="48" applyFont="1" applyFill="1" applyBorder="1" applyAlignment="1">
      <alignment horizontal="right" vertical="center"/>
    </xf>
    <xf numFmtId="41" fontId="5" fillId="0" borderId="19" xfId="48" applyFont="1" applyBorder="1" applyAlignment="1">
      <alignment horizontal="right" vertical="center" shrinkToFit="1"/>
    </xf>
    <xf numFmtId="41" fontId="5" fillId="0" borderId="20" xfId="48" applyFont="1" applyBorder="1" applyAlignment="1">
      <alignment horizontal="right" vertical="center" shrinkToFit="1"/>
    </xf>
    <xf numFmtId="41" fontId="5" fillId="0" borderId="21" xfId="48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41" fontId="4" fillId="0" borderId="19" xfId="48" applyFont="1" applyBorder="1" applyAlignment="1">
      <alignment horizontal="right" vertical="center"/>
    </xf>
    <xf numFmtId="41" fontId="4" fillId="0" borderId="18" xfId="48" applyFont="1" applyBorder="1" applyAlignment="1">
      <alignment horizontal="right" vertical="center"/>
    </xf>
    <xf numFmtId="41" fontId="6" fillId="0" borderId="10" xfId="48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3" fontId="0" fillId="0" borderId="0" xfId="0" applyNumberFormat="1" applyFont="1" applyAlignment="1">
      <alignment horizontal="center" vertical="center" shrinkToFit="1"/>
    </xf>
    <xf numFmtId="41" fontId="4" fillId="0" borderId="0" xfId="48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4" fillId="0" borderId="20" xfId="48" applyFont="1" applyBorder="1" applyAlignment="1">
      <alignment horizontal="center" vertical="center"/>
    </xf>
    <xf numFmtId="41" fontId="4" fillId="0" borderId="24" xfId="48" applyFont="1" applyBorder="1" applyAlignment="1">
      <alignment horizontal="center" vertical="center"/>
    </xf>
    <xf numFmtId="41" fontId="4" fillId="0" borderId="25" xfId="48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D27" sqref="D27"/>
    </sheetView>
  </sheetViews>
  <sheetFormatPr defaultColWidth="8.88671875" defaultRowHeight="13.5"/>
  <cols>
    <col min="1" max="1" width="3.10546875" style="2" customWidth="1"/>
    <col min="2" max="2" width="3.3359375" style="2" customWidth="1"/>
    <col min="3" max="3" width="23.88671875" style="2" customWidth="1"/>
    <col min="4" max="4" width="11.4453125" style="2" customWidth="1"/>
    <col min="5" max="5" width="12.21484375" style="2" customWidth="1"/>
    <col min="6" max="6" width="9.77734375" style="2" customWidth="1"/>
    <col min="7" max="7" width="10.88671875" style="2" customWidth="1"/>
    <col min="8" max="8" width="8.99609375" style="2" customWidth="1"/>
    <col min="9" max="9" width="8.3359375" style="2" customWidth="1"/>
    <col min="10" max="10" width="11.21484375" style="2" customWidth="1"/>
    <col min="11" max="11" width="9.10546875" style="2" customWidth="1"/>
    <col min="12" max="13" width="9.88671875" style="2" bestFit="1" customWidth="1"/>
    <col min="14" max="16384" width="8.88671875" style="2" customWidth="1"/>
  </cols>
  <sheetData>
    <row r="1" s="1" customFormat="1" ht="23.25" customHeight="1">
      <c r="A1" s="1" t="s">
        <v>16</v>
      </c>
    </row>
    <row r="2" spans="1:11" ht="23.25" customHeight="1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3.25" customHeight="1" thickBot="1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3.25" customHeight="1">
      <c r="A4" s="52" t="s">
        <v>19</v>
      </c>
      <c r="B4" s="55" t="s">
        <v>20</v>
      </c>
      <c r="C4" s="55" t="s">
        <v>21</v>
      </c>
      <c r="D4" s="58" t="s">
        <v>49</v>
      </c>
      <c r="E4" s="59"/>
      <c r="F4" s="59"/>
      <c r="G4" s="59"/>
      <c r="H4" s="59"/>
      <c r="I4" s="59"/>
      <c r="J4" s="59"/>
      <c r="K4" s="60"/>
    </row>
    <row r="5" spans="1:11" ht="23.25" customHeight="1">
      <c r="A5" s="53"/>
      <c r="B5" s="56"/>
      <c r="C5" s="56"/>
      <c r="D5" s="40" t="s">
        <v>22</v>
      </c>
      <c r="E5" s="61" t="s">
        <v>43</v>
      </c>
      <c r="F5" s="40" t="s">
        <v>23</v>
      </c>
      <c r="G5" s="42" t="s">
        <v>24</v>
      </c>
      <c r="H5" s="43"/>
      <c r="I5" s="43"/>
      <c r="J5" s="43"/>
      <c r="K5" s="44"/>
    </row>
    <row r="6" spans="1:11" ht="23.25" customHeight="1" thickBot="1">
      <c r="A6" s="54"/>
      <c r="B6" s="57"/>
      <c r="C6" s="57"/>
      <c r="D6" s="41"/>
      <c r="E6" s="62"/>
      <c r="F6" s="41"/>
      <c r="G6" s="36" t="s">
        <v>46</v>
      </c>
      <c r="H6" s="7" t="s">
        <v>25</v>
      </c>
      <c r="I6" s="7" t="s">
        <v>37</v>
      </c>
      <c r="J6" s="7" t="s">
        <v>26</v>
      </c>
      <c r="K6" s="8" t="s">
        <v>27</v>
      </c>
    </row>
    <row r="7" spans="1:11" ht="23.25" customHeight="1" thickTop="1">
      <c r="A7" s="45" t="s">
        <v>28</v>
      </c>
      <c r="B7" s="46"/>
      <c r="C7" s="47"/>
      <c r="D7" s="9">
        <f>D8</f>
        <v>6301577</v>
      </c>
      <c r="E7" s="9">
        <f aca="true" t="shared" si="0" ref="E7:K7">E8</f>
        <v>3963644</v>
      </c>
      <c r="F7" s="9">
        <f t="shared" si="0"/>
        <v>41932</v>
      </c>
      <c r="G7" s="9">
        <f t="shared" si="0"/>
        <v>1139632</v>
      </c>
      <c r="H7" s="9">
        <f t="shared" si="0"/>
        <v>94737</v>
      </c>
      <c r="I7" s="9">
        <f t="shared" si="0"/>
        <v>0</v>
      </c>
      <c r="J7" s="9">
        <f t="shared" si="0"/>
        <v>832958</v>
      </c>
      <c r="K7" s="34">
        <f t="shared" si="0"/>
        <v>228674</v>
      </c>
    </row>
    <row r="8" spans="1:12" ht="23.25" customHeight="1">
      <c r="A8" s="10"/>
      <c r="B8" s="48" t="s">
        <v>29</v>
      </c>
      <c r="C8" s="49"/>
      <c r="D8" s="11">
        <f>SUM(D9:D19)</f>
        <v>6301577</v>
      </c>
      <c r="E8" s="11">
        <f aca="true" t="shared" si="1" ref="E8:K8">SUM(E9:E19)</f>
        <v>3963644</v>
      </c>
      <c r="F8" s="11">
        <f t="shared" si="1"/>
        <v>41932</v>
      </c>
      <c r="G8" s="11">
        <f t="shared" si="1"/>
        <v>1139632</v>
      </c>
      <c r="H8" s="11">
        <f t="shared" si="1"/>
        <v>94737</v>
      </c>
      <c r="I8" s="11">
        <f t="shared" si="1"/>
        <v>0</v>
      </c>
      <c r="J8" s="11">
        <f t="shared" si="1"/>
        <v>832958</v>
      </c>
      <c r="K8" s="14">
        <f t="shared" si="1"/>
        <v>228674</v>
      </c>
      <c r="L8" s="3"/>
    </row>
    <row r="9" spans="1:12" ht="23.25" customHeight="1">
      <c r="A9" s="10"/>
      <c r="B9" s="12"/>
      <c r="C9" s="13" t="s">
        <v>30</v>
      </c>
      <c r="D9" s="11">
        <f>SUM(E9:K9)</f>
        <v>720623</v>
      </c>
      <c r="E9" s="11">
        <v>0</v>
      </c>
      <c r="F9" s="11">
        <v>0</v>
      </c>
      <c r="G9" s="11">
        <v>0</v>
      </c>
      <c r="H9" s="11">
        <v>1234</v>
      </c>
      <c r="I9" s="11">
        <v>0</v>
      </c>
      <c r="J9" s="11">
        <v>630721</v>
      </c>
      <c r="K9" s="14">
        <v>88668</v>
      </c>
      <c r="L9" s="29"/>
    </row>
    <row r="10" spans="1:11" ht="23.25" customHeight="1">
      <c r="A10" s="10"/>
      <c r="B10" s="12"/>
      <c r="C10" s="13" t="s">
        <v>31</v>
      </c>
      <c r="D10" s="11">
        <f>SUM(E10:K10)</f>
        <v>68527</v>
      </c>
      <c r="E10" s="11">
        <v>64614</v>
      </c>
      <c r="F10" s="11">
        <v>200</v>
      </c>
      <c r="G10" s="11">
        <v>0</v>
      </c>
      <c r="H10" s="11">
        <v>2010</v>
      </c>
      <c r="I10" s="11">
        <v>0</v>
      </c>
      <c r="J10" s="11">
        <v>1503</v>
      </c>
      <c r="K10" s="14">
        <v>200</v>
      </c>
    </row>
    <row r="11" spans="1:13" ht="23.25" customHeight="1">
      <c r="A11" s="10"/>
      <c r="B11" s="12"/>
      <c r="C11" s="33" t="s">
        <v>36</v>
      </c>
      <c r="D11" s="11">
        <f aca="true" t="shared" si="2" ref="D11:D19">SUM(E11:K11)</f>
        <v>1628152</v>
      </c>
      <c r="E11" s="11">
        <v>1199824</v>
      </c>
      <c r="F11" s="11">
        <v>20360</v>
      </c>
      <c r="G11" s="11">
        <v>253952</v>
      </c>
      <c r="H11" s="11">
        <v>28312</v>
      </c>
      <c r="I11" s="11">
        <v>0</v>
      </c>
      <c r="J11" s="11">
        <v>84398</v>
      </c>
      <c r="K11" s="14">
        <v>41306</v>
      </c>
      <c r="M11" s="39"/>
    </row>
    <row r="12" spans="1:11" ht="23.25" customHeight="1">
      <c r="A12" s="10"/>
      <c r="B12" s="12"/>
      <c r="C12" s="13" t="s">
        <v>40</v>
      </c>
      <c r="D12" s="11">
        <f t="shared" si="2"/>
        <v>87748</v>
      </c>
      <c r="E12" s="11">
        <v>87230</v>
      </c>
      <c r="F12" s="11">
        <v>0</v>
      </c>
      <c r="G12" s="11">
        <v>0</v>
      </c>
      <c r="H12" s="11">
        <v>309</v>
      </c>
      <c r="I12" s="11">
        <v>0</v>
      </c>
      <c r="J12" s="11">
        <f>9</f>
        <v>9</v>
      </c>
      <c r="K12" s="14">
        <v>200</v>
      </c>
    </row>
    <row r="13" spans="1:11" ht="23.25" customHeight="1">
      <c r="A13" s="10"/>
      <c r="B13" s="12"/>
      <c r="C13" s="13" t="s">
        <v>32</v>
      </c>
      <c r="D13" s="11">
        <f t="shared" si="2"/>
        <v>1286895</v>
      </c>
      <c r="E13" s="11">
        <v>772422</v>
      </c>
      <c r="F13" s="11">
        <v>20000</v>
      </c>
      <c r="G13" s="11">
        <v>337018</v>
      </c>
      <c r="H13" s="11">
        <v>3260</v>
      </c>
      <c r="I13" s="11">
        <v>0</v>
      </c>
      <c r="J13" s="11">
        <v>62995</v>
      </c>
      <c r="K13" s="14">
        <v>91200</v>
      </c>
    </row>
    <row r="14" spans="1:11" ht="23.25" customHeight="1">
      <c r="A14" s="10"/>
      <c r="B14" s="12"/>
      <c r="C14" s="13" t="s">
        <v>34</v>
      </c>
      <c r="D14" s="11">
        <f t="shared" si="2"/>
        <v>185102</v>
      </c>
      <c r="E14" s="11">
        <v>82015</v>
      </c>
      <c r="F14" s="11">
        <v>0</v>
      </c>
      <c r="G14" s="11">
        <v>51658</v>
      </c>
      <c r="H14" s="11">
        <v>35511</v>
      </c>
      <c r="I14" s="11">
        <v>0</v>
      </c>
      <c r="J14" s="11">
        <v>15918</v>
      </c>
      <c r="K14" s="14">
        <v>0</v>
      </c>
    </row>
    <row r="15" spans="1:11" ht="23.25" customHeight="1">
      <c r="A15" s="10"/>
      <c r="B15" s="12"/>
      <c r="C15" s="13" t="s">
        <v>45</v>
      </c>
      <c r="D15" s="11">
        <f t="shared" si="2"/>
        <v>400482</v>
      </c>
      <c r="E15" s="11">
        <v>41142</v>
      </c>
      <c r="F15" s="11">
        <v>0</v>
      </c>
      <c r="G15" s="11">
        <v>354030</v>
      </c>
      <c r="H15" s="11">
        <f>10+300</f>
        <v>310</v>
      </c>
      <c r="I15" s="11"/>
      <c r="J15" s="11">
        <v>5000</v>
      </c>
      <c r="K15" s="14">
        <v>0</v>
      </c>
    </row>
    <row r="16" spans="1:11" ht="23.25" customHeight="1">
      <c r="A16" s="10"/>
      <c r="B16" s="12"/>
      <c r="C16" s="13" t="s">
        <v>39</v>
      </c>
      <c r="D16" s="11">
        <f t="shared" si="2"/>
        <v>128754</v>
      </c>
      <c r="E16" s="11">
        <v>121498</v>
      </c>
      <c r="F16" s="11">
        <v>0</v>
      </c>
      <c r="G16" s="11">
        <v>0</v>
      </c>
      <c r="H16" s="11">
        <v>1076</v>
      </c>
      <c r="I16" s="11">
        <v>0</v>
      </c>
      <c r="J16" s="11">
        <v>4680</v>
      </c>
      <c r="K16" s="14">
        <v>1500</v>
      </c>
    </row>
    <row r="17" spans="1:11" ht="23.25" customHeight="1">
      <c r="A17" s="10"/>
      <c r="B17" s="12"/>
      <c r="C17" s="13" t="s">
        <v>52</v>
      </c>
      <c r="D17" s="11">
        <f t="shared" si="2"/>
        <v>471956</v>
      </c>
      <c r="E17" s="11">
        <v>355182</v>
      </c>
      <c r="F17" s="11">
        <v>1000</v>
      </c>
      <c r="G17" s="11">
        <f>71220+15000</f>
        <v>86220</v>
      </c>
      <c r="H17" s="11">
        <v>150</v>
      </c>
      <c r="I17" s="11">
        <v>0</v>
      </c>
      <c r="J17" s="11">
        <v>27404</v>
      </c>
      <c r="K17" s="14">
        <v>2000</v>
      </c>
    </row>
    <row r="18" spans="1:11" ht="23.25" customHeight="1">
      <c r="A18" s="10"/>
      <c r="B18" s="12"/>
      <c r="C18" s="13" t="s">
        <v>47</v>
      </c>
      <c r="D18" s="11">
        <f t="shared" si="2"/>
        <v>1269987</v>
      </c>
      <c r="E18" s="11">
        <v>1195713</v>
      </c>
      <c r="F18" s="11">
        <v>0</v>
      </c>
      <c r="G18" s="11">
        <f>48114</f>
        <v>48114</v>
      </c>
      <c r="H18" s="11">
        <v>22560</v>
      </c>
      <c r="I18" s="11">
        <v>0</v>
      </c>
      <c r="J18" s="11">
        <v>0</v>
      </c>
      <c r="K18" s="14">
        <v>3600</v>
      </c>
    </row>
    <row r="19" spans="1:11" ht="23.25" customHeight="1" thickBot="1">
      <c r="A19" s="15"/>
      <c r="B19" s="16"/>
      <c r="C19" s="17" t="s">
        <v>33</v>
      </c>
      <c r="D19" s="18">
        <f t="shared" si="2"/>
        <v>53351</v>
      </c>
      <c r="E19" s="18">
        <v>44004</v>
      </c>
      <c r="F19" s="18">
        <v>372</v>
      </c>
      <c r="G19" s="18">
        <v>8640</v>
      </c>
      <c r="H19" s="18">
        <v>5</v>
      </c>
      <c r="I19" s="18">
        <v>0</v>
      </c>
      <c r="J19" s="18">
        <v>330</v>
      </c>
      <c r="K19" s="35">
        <v>0</v>
      </c>
    </row>
  </sheetData>
  <sheetProtection/>
  <mergeCells count="12">
    <mergeCell ref="D5:D6"/>
    <mergeCell ref="E5:E6"/>
    <mergeCell ref="F5:F6"/>
    <mergeCell ref="G5:K5"/>
    <mergeCell ref="A7:C7"/>
    <mergeCell ref="B8:C8"/>
    <mergeCell ref="A2:K2"/>
    <mergeCell ref="A3:K3"/>
    <mergeCell ref="A4:A6"/>
    <mergeCell ref="B4:B6"/>
    <mergeCell ref="C4:C6"/>
    <mergeCell ref="D4:K4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I27" sqref="I27"/>
    </sheetView>
  </sheetViews>
  <sheetFormatPr defaultColWidth="8.88671875" defaultRowHeight="13.5"/>
  <cols>
    <col min="1" max="1" width="3.10546875" style="4" customWidth="1"/>
    <col min="2" max="2" width="3.3359375" style="4" customWidth="1"/>
    <col min="3" max="3" width="22.6640625" style="4" customWidth="1"/>
    <col min="4" max="4" width="10.21484375" style="4" customWidth="1"/>
    <col min="5" max="5" width="9.88671875" style="4" customWidth="1"/>
    <col min="6" max="6" width="9.5546875" style="4" customWidth="1"/>
    <col min="7" max="7" width="8.21484375" style="4" customWidth="1"/>
    <col min="8" max="8" width="8.99609375" style="4" customWidth="1"/>
    <col min="9" max="9" width="10.21484375" style="4" customWidth="1"/>
    <col min="10" max="10" width="9.5546875" style="4" customWidth="1"/>
    <col min="11" max="11" width="8.5546875" style="4" customWidth="1"/>
    <col min="12" max="12" width="7.99609375" style="4" customWidth="1"/>
    <col min="13" max="16384" width="8.88671875" style="4" customWidth="1"/>
  </cols>
  <sheetData>
    <row r="1" s="1" customFormat="1" ht="23.25" customHeight="1">
      <c r="A1" s="1" t="s">
        <v>16</v>
      </c>
    </row>
    <row r="2" spans="1:12" ht="23.25" customHeight="1">
      <c r="A2" s="78" t="s">
        <v>50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5" customFormat="1" ht="23.25" customHeight="1" thickBot="1">
      <c r="A3" s="79" t="s">
        <v>17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23.25" customHeight="1">
      <c r="A4" s="80" t="s">
        <v>0</v>
      </c>
      <c r="B4" s="83" t="s">
        <v>1</v>
      </c>
      <c r="C4" s="83" t="s">
        <v>2</v>
      </c>
      <c r="D4" s="86" t="s">
        <v>51</v>
      </c>
      <c r="E4" s="87"/>
      <c r="F4" s="87"/>
      <c r="G4" s="87"/>
      <c r="H4" s="87"/>
      <c r="I4" s="87"/>
      <c r="J4" s="87"/>
      <c r="K4" s="87"/>
      <c r="L4" s="88"/>
    </row>
    <row r="5" spans="1:12" ht="23.25" customHeight="1">
      <c r="A5" s="81"/>
      <c r="B5" s="84"/>
      <c r="C5" s="84"/>
      <c r="D5" s="63" t="s">
        <v>3</v>
      </c>
      <c r="E5" s="65" t="s">
        <v>4</v>
      </c>
      <c r="F5" s="66"/>
      <c r="G5" s="67"/>
      <c r="H5" s="63" t="s">
        <v>8</v>
      </c>
      <c r="I5" s="63" t="s">
        <v>9</v>
      </c>
      <c r="J5" s="63" t="s">
        <v>38</v>
      </c>
      <c r="K5" s="76" t="s">
        <v>42</v>
      </c>
      <c r="L5" s="68" t="s">
        <v>18</v>
      </c>
    </row>
    <row r="6" spans="1:12" ht="23.25" customHeight="1" thickBot="1">
      <c r="A6" s="82"/>
      <c r="B6" s="85"/>
      <c r="C6" s="85"/>
      <c r="D6" s="64"/>
      <c r="E6" s="6" t="s">
        <v>5</v>
      </c>
      <c r="F6" s="6" t="s">
        <v>6</v>
      </c>
      <c r="G6" s="6" t="s">
        <v>7</v>
      </c>
      <c r="H6" s="64"/>
      <c r="I6" s="64"/>
      <c r="J6" s="75"/>
      <c r="K6" s="77"/>
      <c r="L6" s="69"/>
    </row>
    <row r="7" spans="1:12" ht="23.25" customHeight="1" thickTop="1">
      <c r="A7" s="70" t="s">
        <v>14</v>
      </c>
      <c r="B7" s="71"/>
      <c r="C7" s="72"/>
      <c r="D7" s="19">
        <f>D8</f>
        <v>6301577</v>
      </c>
      <c r="E7" s="19">
        <f aca="true" t="shared" si="0" ref="E7:L7">E8</f>
        <v>3677288</v>
      </c>
      <c r="F7" s="19">
        <f t="shared" si="0"/>
        <v>19935</v>
      </c>
      <c r="G7" s="19">
        <f t="shared" si="0"/>
        <v>410969</v>
      </c>
      <c r="H7" s="19">
        <f t="shared" si="0"/>
        <v>1175924</v>
      </c>
      <c r="I7" s="19">
        <f t="shared" si="0"/>
        <v>790831</v>
      </c>
      <c r="J7" s="19">
        <f t="shared" si="0"/>
        <v>0</v>
      </c>
      <c r="K7" s="19">
        <f t="shared" si="0"/>
        <v>39490</v>
      </c>
      <c r="L7" s="30">
        <f t="shared" si="0"/>
        <v>187140</v>
      </c>
    </row>
    <row r="8" spans="1:12" ht="23.25" customHeight="1">
      <c r="A8" s="23"/>
      <c r="B8" s="73" t="s">
        <v>10</v>
      </c>
      <c r="C8" s="74"/>
      <c r="D8" s="19">
        <f>SUM(D9:D19)</f>
        <v>6301577</v>
      </c>
      <c r="E8" s="19">
        <f aca="true" t="shared" si="1" ref="E8:L8">SUM(E9:E19)</f>
        <v>3677288</v>
      </c>
      <c r="F8" s="19">
        <f t="shared" si="1"/>
        <v>19935</v>
      </c>
      <c r="G8" s="19">
        <f t="shared" si="1"/>
        <v>410969</v>
      </c>
      <c r="H8" s="19">
        <f t="shared" si="1"/>
        <v>1175924</v>
      </c>
      <c r="I8" s="19">
        <f t="shared" si="1"/>
        <v>790831</v>
      </c>
      <c r="J8" s="19">
        <f t="shared" si="1"/>
        <v>0</v>
      </c>
      <c r="K8" s="19">
        <f t="shared" si="1"/>
        <v>39490</v>
      </c>
      <c r="L8" s="20">
        <f t="shared" si="1"/>
        <v>187140</v>
      </c>
    </row>
    <row r="9" spans="1:12" ht="23.25" customHeight="1">
      <c r="A9" s="23"/>
      <c r="B9" s="24"/>
      <c r="C9" s="25" t="s">
        <v>11</v>
      </c>
      <c r="D9" s="19">
        <f>SUM(E9:L9)</f>
        <v>720623</v>
      </c>
      <c r="E9" s="19">
        <v>29047</v>
      </c>
      <c r="F9" s="19">
        <v>3000</v>
      </c>
      <c r="G9" s="19">
        <v>27680</v>
      </c>
      <c r="H9" s="19">
        <v>6000</v>
      </c>
      <c r="I9" s="19">
        <v>623011</v>
      </c>
      <c r="J9" s="31">
        <v>0</v>
      </c>
      <c r="K9" s="31">
        <v>500</v>
      </c>
      <c r="L9" s="20">
        <v>31385</v>
      </c>
    </row>
    <row r="10" spans="1:12" ht="23.25" customHeight="1">
      <c r="A10" s="23"/>
      <c r="B10" s="24"/>
      <c r="C10" s="25" t="s">
        <v>15</v>
      </c>
      <c r="D10" s="19">
        <f>SUM(E10:L10)</f>
        <v>68527</v>
      </c>
      <c r="E10" s="19">
        <v>42432</v>
      </c>
      <c r="F10" s="19">
        <v>650</v>
      </c>
      <c r="G10" s="19">
        <v>9211</v>
      </c>
      <c r="H10" s="19">
        <v>9722</v>
      </c>
      <c r="I10" s="19">
        <v>3600</v>
      </c>
      <c r="J10" s="31">
        <v>0</v>
      </c>
      <c r="K10" s="31">
        <v>1009</v>
      </c>
      <c r="L10" s="20">
        <v>1903</v>
      </c>
    </row>
    <row r="11" spans="1:14" ht="23.25" customHeight="1">
      <c r="A11" s="23"/>
      <c r="B11" s="24"/>
      <c r="C11" s="25" t="s">
        <v>36</v>
      </c>
      <c r="D11" s="19">
        <f>SUM(E11:L11)</f>
        <v>1628152</v>
      </c>
      <c r="E11" s="19">
        <v>1088007</v>
      </c>
      <c r="F11" s="19">
        <v>1575</v>
      </c>
      <c r="G11" s="19">
        <v>101031</v>
      </c>
      <c r="H11" s="19">
        <v>245811</v>
      </c>
      <c r="I11" s="19">
        <v>85529</v>
      </c>
      <c r="J11" s="31">
        <v>0</v>
      </c>
      <c r="K11" s="31">
        <f>20000+73599-73545</f>
        <v>20054</v>
      </c>
      <c r="L11" s="20">
        <v>86145</v>
      </c>
      <c r="M11" s="37"/>
      <c r="N11" s="38"/>
    </row>
    <row r="12" spans="1:12" ht="23.25" customHeight="1">
      <c r="A12" s="23"/>
      <c r="B12" s="24"/>
      <c r="C12" s="25" t="s">
        <v>40</v>
      </c>
      <c r="D12" s="19">
        <f aca="true" t="shared" si="2" ref="D12:D19">SUM(E12:L12)</f>
        <v>87748</v>
      </c>
      <c r="E12" s="19">
        <v>69671</v>
      </c>
      <c r="F12" s="19">
        <v>200</v>
      </c>
      <c r="G12" s="19">
        <v>8089</v>
      </c>
      <c r="H12" s="19">
        <v>8370</v>
      </c>
      <c r="I12" s="19">
        <v>900</v>
      </c>
      <c r="J12" s="31">
        <v>0</v>
      </c>
      <c r="K12" s="31">
        <f>300+8</f>
        <v>308</v>
      </c>
      <c r="L12" s="20">
        <v>210</v>
      </c>
    </row>
    <row r="13" spans="1:12" ht="23.25" customHeight="1">
      <c r="A13" s="23"/>
      <c r="B13" s="24"/>
      <c r="C13" s="25" t="s">
        <v>12</v>
      </c>
      <c r="D13" s="19">
        <f t="shared" si="2"/>
        <v>1286895</v>
      </c>
      <c r="E13" s="19">
        <v>676697</v>
      </c>
      <c r="F13" s="19">
        <v>5200</v>
      </c>
      <c r="G13" s="19">
        <v>96948</v>
      </c>
      <c r="H13" s="19">
        <v>435627</v>
      </c>
      <c r="I13" s="19">
        <v>29291</v>
      </c>
      <c r="J13" s="31">
        <v>0</v>
      </c>
      <c r="K13" s="31">
        <v>11</v>
      </c>
      <c r="L13" s="20">
        <v>43121</v>
      </c>
    </row>
    <row r="14" spans="1:12" ht="23.25" customHeight="1">
      <c r="A14" s="23"/>
      <c r="B14" s="24"/>
      <c r="C14" s="25" t="s">
        <v>35</v>
      </c>
      <c r="D14" s="19">
        <f t="shared" si="2"/>
        <v>185102</v>
      </c>
      <c r="E14" s="19">
        <v>46242</v>
      </c>
      <c r="F14" s="19">
        <v>0</v>
      </c>
      <c r="G14" s="19">
        <v>6960</v>
      </c>
      <c r="H14" s="19">
        <v>119808</v>
      </c>
      <c r="I14" s="19">
        <v>3000</v>
      </c>
      <c r="J14" s="31">
        <v>0</v>
      </c>
      <c r="K14" s="31">
        <v>3</v>
      </c>
      <c r="L14" s="20">
        <v>9089</v>
      </c>
    </row>
    <row r="15" spans="1:12" ht="23.25" customHeight="1">
      <c r="A15" s="23"/>
      <c r="B15" s="24"/>
      <c r="C15" s="25" t="s">
        <v>44</v>
      </c>
      <c r="D15" s="19">
        <f t="shared" si="2"/>
        <v>400482</v>
      </c>
      <c r="E15" s="19">
        <v>252016</v>
      </c>
      <c r="F15" s="19">
        <v>0</v>
      </c>
      <c r="G15" s="19">
        <v>40152</v>
      </c>
      <c r="H15" s="19">
        <v>75110</v>
      </c>
      <c r="I15" s="19">
        <v>27000</v>
      </c>
      <c r="J15" s="31">
        <v>0</v>
      </c>
      <c r="K15" s="31">
        <v>10</v>
      </c>
      <c r="L15" s="20">
        <v>6194</v>
      </c>
    </row>
    <row r="16" spans="1:12" ht="23.25" customHeight="1">
      <c r="A16" s="23"/>
      <c r="B16" s="24"/>
      <c r="C16" s="25" t="s">
        <v>41</v>
      </c>
      <c r="D16" s="19">
        <f t="shared" si="2"/>
        <v>128754</v>
      </c>
      <c r="E16" s="19">
        <v>66701</v>
      </c>
      <c r="F16" s="19">
        <v>0</v>
      </c>
      <c r="G16" s="19">
        <v>1085</v>
      </c>
      <c r="H16" s="19">
        <v>55598</v>
      </c>
      <c r="I16" s="19">
        <v>600</v>
      </c>
      <c r="J16" s="31">
        <v>0</v>
      </c>
      <c r="K16" s="31">
        <f>1050+6+18</f>
        <v>1074</v>
      </c>
      <c r="L16" s="20">
        <v>3696</v>
      </c>
    </row>
    <row r="17" spans="1:12" ht="23.25" customHeight="1">
      <c r="A17" s="23"/>
      <c r="B17" s="24"/>
      <c r="C17" s="25" t="s">
        <v>53</v>
      </c>
      <c r="D17" s="19">
        <f t="shared" si="2"/>
        <v>471956</v>
      </c>
      <c r="E17" s="19">
        <v>323767</v>
      </c>
      <c r="F17" s="19">
        <v>3740</v>
      </c>
      <c r="G17" s="19">
        <v>27416</v>
      </c>
      <c r="H17" s="19">
        <v>80964</v>
      </c>
      <c r="I17" s="19">
        <v>15000</v>
      </c>
      <c r="J17" s="31">
        <v>0</v>
      </c>
      <c r="K17" s="31">
        <f>200+16311</f>
        <v>16511</v>
      </c>
      <c r="L17" s="20">
        <v>4558</v>
      </c>
    </row>
    <row r="18" spans="1:15" ht="23.25" customHeight="1">
      <c r="A18" s="23"/>
      <c r="B18" s="24"/>
      <c r="C18" s="25" t="s">
        <v>47</v>
      </c>
      <c r="D18" s="19">
        <f t="shared" si="2"/>
        <v>1269987</v>
      </c>
      <c r="E18" s="19">
        <v>1045688</v>
      </c>
      <c r="F18" s="19">
        <v>5400</v>
      </c>
      <c r="G18" s="19">
        <v>87541</v>
      </c>
      <c r="H18" s="19">
        <v>128144</v>
      </c>
      <c r="I18" s="19">
        <v>2700</v>
      </c>
      <c r="J18" s="31">
        <v>0</v>
      </c>
      <c r="K18" s="31">
        <v>0</v>
      </c>
      <c r="L18" s="20">
        <v>514</v>
      </c>
      <c r="M18" s="37"/>
      <c r="O18" s="37"/>
    </row>
    <row r="19" spans="1:12" ht="23.25" customHeight="1" thickBot="1">
      <c r="A19" s="26"/>
      <c r="B19" s="27"/>
      <c r="C19" s="28" t="s">
        <v>13</v>
      </c>
      <c r="D19" s="21">
        <f t="shared" si="2"/>
        <v>53351</v>
      </c>
      <c r="E19" s="21">
        <v>37020</v>
      </c>
      <c r="F19" s="21">
        <v>170</v>
      </c>
      <c r="G19" s="21">
        <v>4856</v>
      </c>
      <c r="H19" s="21">
        <v>10770</v>
      </c>
      <c r="I19" s="21">
        <v>200</v>
      </c>
      <c r="J19" s="32">
        <v>0</v>
      </c>
      <c r="K19" s="32">
        <v>10</v>
      </c>
      <c r="L19" s="22">
        <v>325</v>
      </c>
    </row>
  </sheetData>
  <sheetProtection/>
  <mergeCells count="15">
    <mergeCell ref="B8:C8"/>
    <mergeCell ref="J5:J6"/>
    <mergeCell ref="K5:K6"/>
    <mergeCell ref="A2:L2"/>
    <mergeCell ref="A3:L3"/>
    <mergeCell ref="A4:A6"/>
    <mergeCell ref="B4:B6"/>
    <mergeCell ref="C4:C6"/>
    <mergeCell ref="D4:L4"/>
    <mergeCell ref="D5:D6"/>
    <mergeCell ref="E5:G5"/>
    <mergeCell ref="H5:H6"/>
    <mergeCell ref="I5:I6"/>
    <mergeCell ref="L5:L6"/>
    <mergeCell ref="A7:C7"/>
  </mergeCells>
  <printOptions horizontalCentered="1"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보경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엄</dc:creator>
  <cp:keywords/>
  <dc:description/>
  <cp:lastModifiedBy>Registered User</cp:lastModifiedBy>
  <cp:lastPrinted>2014-12-05T09:02:07Z</cp:lastPrinted>
  <dcterms:created xsi:type="dcterms:W3CDTF">2001-06-15T00:13:17Z</dcterms:created>
  <dcterms:modified xsi:type="dcterms:W3CDTF">2016-03-08T00:54:46Z</dcterms:modified>
  <cp:category/>
  <cp:version/>
  <cp:contentType/>
  <cp:contentStatus/>
</cp:coreProperties>
</file>